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0" windowWidth="9960" windowHeight="7995" activeTab="0"/>
  </bookViews>
  <sheets>
    <sheet name="データ" sheetId="1" r:id="rId1"/>
    <sheet name="Sheet2" sheetId="2" r:id="rId2"/>
    <sheet name="Sheet3" sheetId="3" r:id="rId3"/>
  </sheets>
  <definedNames>
    <definedName name="_xlnm.Print_Area" localSheetId="0">'データ'!$A$1:$O$50</definedName>
  </definedNames>
  <calcPr fullCalcOnLoad="1"/>
</workbook>
</file>

<file path=xl/sharedStrings.xml><?xml version="1.0" encoding="utf-8"?>
<sst xmlns="http://schemas.openxmlformats.org/spreadsheetml/2006/main" count="115" uniqueCount="72">
  <si>
    <t>輸送量</t>
  </si>
  <si>
    <t>輸送距離</t>
  </si>
  <si>
    <t>km</t>
  </si>
  <si>
    <t>CO2排出係数（p.129）</t>
  </si>
  <si>
    <t>トラック</t>
  </si>
  <si>
    <t>g/t・km</t>
  </si>
  <si>
    <t>内航船舶</t>
  </si>
  <si>
    <t>g/t・km</t>
  </si>
  <si>
    <t>外航船舶（コンテナ）</t>
  </si>
  <si>
    <t>CO2排出量</t>
  </si>
  <si>
    <t>ｋｇ</t>
  </si>
  <si>
    <t>ﾏｲﾚｰｼﾞ</t>
  </si>
  <si>
    <t>ｋｇ</t>
  </si>
  <si>
    <t>ﾏｲﾚｰｼﾞ</t>
  </si>
  <si>
    <t>(倍)</t>
  </si>
  <si>
    <t>km</t>
  </si>
  <si>
    <t>kg・km</t>
  </si>
  <si>
    <t>kg・km</t>
  </si>
  <si>
    <t>g</t>
  </si>
  <si>
    <t>g</t>
  </si>
  <si>
    <t>外航船舶（バルカー）</t>
  </si>
  <si>
    <t>［トラック］</t>
  </si>
  <si>
    <t>［船舶］</t>
  </si>
  <si>
    <t>kg</t>
  </si>
  <si>
    <t>消費地</t>
  </si>
  <si>
    <t>　CO2排出量</t>
  </si>
  <si>
    <t>　フード・マイレージ</t>
  </si>
  <si>
    <t>http://www.maff.go.jp/hokkaido/toukei/kikaku/sokuho/h18.html</t>
  </si>
  <si>
    <t>平成18年産小麦の市町村別収穫量（北海道）（確定値）</t>
  </si>
  <si>
    <t>帯広市　→　モンパリ</t>
  </si>
  <si>
    <t>モンパリ</t>
  </si>
  <si>
    <t>岩見沢市5条西2丁目4-1</t>
  </si>
  <si>
    <t>http://www.bbweb-arena.com/users/montpari/index.html</t>
  </si>
  <si>
    <t>岩見沢市</t>
  </si>
  <si>
    <t>～ﾆｭｰｵｰﾘﾝｽﾞ</t>
  </si>
  <si>
    <t>ﾜｼﾝﾄﾝDC</t>
  </si>
  <si>
    <t>ﾆｭｰｵｰﾘﾝｽﾞ</t>
  </si>
  <si>
    <t>～苫小牧港</t>
  </si>
  <si>
    <t>苫小牧港</t>
  </si>
  <si>
    <t>～岩見沢</t>
  </si>
  <si>
    <t>～東京港</t>
  </si>
  <si>
    <t>東京港</t>
  </si>
  <si>
    <t>～有楽町</t>
  </si>
  <si>
    <t>注：</t>
  </si>
  <si>
    <t>1)　フード・マイレージ計測の基礎とした数値である。</t>
  </si>
  <si>
    <t>　　ただし、以下の点を変更している。</t>
  </si>
  <si>
    <t>参考：</t>
  </si>
  <si>
    <t>中田哲也「フード・マイレージ－あなたの食が地球を変える」（2007、日本評論社）</t>
  </si>
  <si>
    <t>中田哲也「食料の総輸入量・距離（フード・マイレージ）とその環境に及ぼす負荷に関する考察」</t>
  </si>
  <si>
    <t>　（農林水産政策研究 No.5, 2003）</t>
  </si>
  <si>
    <t>http://www.maff.go.jp/primaff/koho/seika/seisaku/pdf/seisakukenkyu2003-5-2.pdf</t>
  </si>
  <si>
    <t>2)　海上輸送距離は海上保安庁「距離表」（1995）による。</t>
  </si>
  <si>
    <t>3)　ワシントンDC（産地を代替したもの。）からニューオーリンズの距離は直線距離である。</t>
  </si>
  <si>
    <t>　　また、ベーカリー製品の輸出国内輸送はトラックと内航船舶が半々、海上輸送はコンテナ船と仮定した。</t>
  </si>
  <si>
    <t>フード・マイレージ資料室</t>
  </si>
  <si>
    <t>http://members3.jcom.home.ne.jp/foodmileage/fmtop.index.html</t>
  </si>
  <si>
    <t>［ケース1］十勝産小麦を使用した場合</t>
  </si>
  <si>
    <t xml:space="preserve">［ケース2］アメリカ産小麦を使用した場合  </t>
  </si>
  <si>
    <t>　　　　　　　　倍　　率</t>
  </si>
  <si>
    <t>　  輸送距離</t>
  </si>
  <si>
    <t>　　2)　CO2排出量は輸送する際に輸送機関が排出するCO2排出量のみであり、製造、保存等に係る</t>
  </si>
  <si>
    <t>　　　 排出量は含まれていない。</t>
  </si>
  <si>
    <t>スコーンのフード・マイレージ等の試算（北海道産とアメリカ産との比較）</t>
  </si>
  <si>
    <t>スコーンのフード・マイレージ</t>
  </si>
  <si>
    <t>　　1　岩見沢でスコーンを製造（小麦120kg使用）</t>
  </si>
  <si>
    <t>　　2　有楽町でスコーン（150g）を購入</t>
  </si>
  <si>
    <t>注：1) 日本国内の輸送はトラック、輸入品の国際間輸送は船舶（バルカー又はコンテナ船）によると仮定。</t>
  </si>
  <si>
    <t>http://www.mapfan.com/routemap/routeset.cgi</t>
  </si>
  <si>
    <t>5) 国内の道路輸送距離は、インクリメントP（株）のMapFanWeb のルート検索機能を利用した。</t>
  </si>
  <si>
    <t>4)　小麦粉の輸出国内輸送は内航船舶、海上輸送はバルカー船と仮定した。</t>
  </si>
  <si>
    <t xml:space="preserve">［ケース3］岩見沢産スコーンの場合 </t>
  </si>
  <si>
    <t xml:space="preserve">［ケース4］アメリカ産スコーンの場合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</si>
</sst>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  <numFmt numFmtId="183" formatCode="0_);[Red]\(0\)"/>
    <numFmt numFmtId="184" formatCode="#,##0_);[Red]\(#,##0\)"/>
    <numFmt numFmtId="185" formatCode="#,##0.0_);[Red]\(#,##0.0\)"/>
    <numFmt numFmtId="186" formatCode="#,##0_ ;[Red]\-#,##0\ "/>
    <numFmt numFmtId="187" formatCode="0.000000_ "/>
    <numFmt numFmtId="188" formatCode="#,##0.00_ "/>
    <numFmt numFmtId="189" formatCode="#,##0.000_ "/>
    <numFmt numFmtId="190" formatCode="#,##0.0_ ;[Red]\-#,##0.0\ "/>
    <numFmt numFmtId="191" formatCode="#,##0.000;[Red]\-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49" applyNumberFormat="1" applyAlignment="1">
      <alignment vertical="center"/>
    </xf>
    <xf numFmtId="38" fontId="0" fillId="0" borderId="0" xfId="0" applyNumberFormat="1" applyAlignment="1">
      <alignment vertical="center"/>
    </xf>
    <xf numFmtId="176" fontId="0" fillId="33" borderId="0" xfId="49" applyNumberFormat="1" applyFont="1" applyFill="1" applyAlignment="1">
      <alignment vertical="center"/>
    </xf>
    <xf numFmtId="176" fontId="0" fillId="33" borderId="0" xfId="49" applyNumberForma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49" applyNumberFormat="1" applyFont="1" applyFill="1" applyAlignment="1">
      <alignment horizontal="right" vertical="center"/>
    </xf>
    <xf numFmtId="38" fontId="0" fillId="33" borderId="0" xfId="49" applyNumberFormat="1" applyFill="1" applyAlignment="1">
      <alignment vertical="center"/>
    </xf>
    <xf numFmtId="176" fontId="0" fillId="0" borderId="0" xfId="49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49" applyNumberFormat="1" applyFont="1" applyFill="1" applyAlignment="1">
      <alignment horizontal="left" vertical="center"/>
    </xf>
    <xf numFmtId="38" fontId="0" fillId="0" borderId="0" xfId="49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9" fontId="0" fillId="0" borderId="0" xfId="0" applyNumberFormat="1" applyAlignment="1">
      <alignment vertical="center"/>
    </xf>
    <xf numFmtId="176" fontId="0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185" fontId="2" fillId="0" borderId="10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4" fontId="2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15" xfId="49" applyNumberFormat="1" applyFont="1" applyFill="1" applyBorder="1" applyAlignment="1">
      <alignment horizontal="left" vertical="center"/>
    </xf>
    <xf numFmtId="176" fontId="2" fillId="0" borderId="15" xfId="4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76" fontId="2" fillId="0" borderId="13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0" fillId="0" borderId="0" xfId="49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6" fontId="0" fillId="0" borderId="0" xfId="0" applyNumberFormat="1" applyFill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34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2" max="2" width="11.375" style="0" customWidth="1"/>
    <col min="3" max="3" width="10.75390625" style="0" customWidth="1"/>
    <col min="4" max="4" width="11.125" style="0" customWidth="1"/>
    <col min="5" max="8" width="10.75390625" style="0" customWidth="1"/>
    <col min="9" max="9" width="36.75390625" style="0" customWidth="1"/>
    <col min="10" max="10" width="9.75390625" style="0" customWidth="1"/>
    <col min="11" max="11" width="4.875" style="0" customWidth="1"/>
    <col min="12" max="12" width="11.625" style="0" customWidth="1"/>
    <col min="13" max="13" width="7.625" style="0" customWidth="1"/>
    <col min="14" max="14" width="9.125" style="0" customWidth="1"/>
    <col min="15" max="15" width="4.75390625" style="0" customWidth="1"/>
  </cols>
  <sheetData>
    <row r="1" ht="13.5">
      <c r="B1" s="57" t="s">
        <v>63</v>
      </c>
    </row>
    <row r="3" spans="1:10" ht="14.25">
      <c r="A3" s="57" t="s">
        <v>64</v>
      </c>
      <c r="J3" s="51" t="s">
        <v>62</v>
      </c>
    </row>
    <row r="4" ht="13.5">
      <c r="O4" s="11"/>
    </row>
    <row r="5" spans="2:15" ht="14.25">
      <c r="B5" t="s">
        <v>0</v>
      </c>
      <c r="C5">
        <v>120</v>
      </c>
      <c r="D5" t="s">
        <v>23</v>
      </c>
      <c r="I5" s="23"/>
      <c r="J5" s="31" t="s">
        <v>59</v>
      </c>
      <c r="K5" s="32"/>
      <c r="L5" s="33" t="s">
        <v>26</v>
      </c>
      <c r="M5" s="32"/>
      <c r="N5" s="31" t="s">
        <v>25</v>
      </c>
      <c r="O5" s="34"/>
    </row>
    <row r="6" spans="2:15" ht="14.25">
      <c r="B6" t="s">
        <v>24</v>
      </c>
      <c r="C6" t="s">
        <v>33</v>
      </c>
      <c r="I6" s="59" t="str">
        <f>+A3</f>
        <v>　　1　岩見沢でスコーンを製造（小麦120kg使用）</v>
      </c>
      <c r="J6" s="52"/>
      <c r="K6" s="53"/>
      <c r="L6" s="52"/>
      <c r="M6" s="53"/>
      <c r="N6" s="52"/>
      <c r="O6" s="54"/>
    </row>
    <row r="7" spans="9:15" ht="14.25">
      <c r="I7" s="20" t="str">
        <f>+A8</f>
        <v>［ケース1］十勝産小麦を使用した場合</v>
      </c>
      <c r="J7" s="21">
        <f>+C10</f>
        <v>191.4</v>
      </c>
      <c r="K7" s="22" t="s">
        <v>2</v>
      </c>
      <c r="L7" s="21">
        <f>+C12</f>
        <v>22968</v>
      </c>
      <c r="M7" s="22" t="s">
        <v>17</v>
      </c>
      <c r="N7" s="21">
        <f>+C13</f>
        <v>4134.24</v>
      </c>
      <c r="O7" s="49" t="s">
        <v>19</v>
      </c>
    </row>
    <row r="8" spans="1:15" ht="14.25">
      <c r="A8" t="s">
        <v>56</v>
      </c>
      <c r="I8" s="20" t="str">
        <f>+A15</f>
        <v>［ケース2］アメリカ産小麦を使用した場合  </v>
      </c>
      <c r="J8" s="21">
        <f>+C19</f>
        <v>18227.933795923105</v>
      </c>
      <c r="K8" s="22" t="s">
        <v>2</v>
      </c>
      <c r="L8" s="21">
        <f>+C21</f>
        <v>2187352.0555107724</v>
      </c>
      <c r="M8" s="22" t="s">
        <v>17</v>
      </c>
      <c r="N8" s="21">
        <f>+C22</f>
        <v>29014.290220430896</v>
      </c>
      <c r="O8" s="49" t="s">
        <v>19</v>
      </c>
    </row>
    <row r="9" spans="2:15" ht="14.25">
      <c r="B9" t="s">
        <v>0</v>
      </c>
      <c r="C9">
        <f>+C5</f>
        <v>120</v>
      </c>
      <c r="D9" t="s">
        <v>12</v>
      </c>
      <c r="I9" s="23" t="s">
        <v>58</v>
      </c>
      <c r="J9" s="24">
        <f>+J8/J$7</f>
        <v>95.23476382404967</v>
      </c>
      <c r="K9" s="25" t="s">
        <v>14</v>
      </c>
      <c r="L9" s="24">
        <f>+L8/L$7</f>
        <v>95.23476382404965</v>
      </c>
      <c r="M9" s="25" t="s">
        <v>14</v>
      </c>
      <c r="N9" s="24">
        <f>+N8/N$7</f>
        <v>7.018046901106588</v>
      </c>
      <c r="O9" s="50" t="s">
        <v>14</v>
      </c>
    </row>
    <row r="10" spans="2:15" ht="16.5" customHeight="1">
      <c r="B10" t="s">
        <v>1</v>
      </c>
      <c r="C10" s="4">
        <v>191.4</v>
      </c>
      <c r="D10" t="s">
        <v>2</v>
      </c>
      <c r="E10" t="s">
        <v>29</v>
      </c>
      <c r="F10" s="4"/>
      <c r="I10" s="59" t="str">
        <f>+A24</f>
        <v>　　2　有楽町でスコーン（150g）を購入</v>
      </c>
      <c r="J10" s="52"/>
      <c r="K10" s="55"/>
      <c r="L10" s="52"/>
      <c r="M10" s="55"/>
      <c r="N10" s="52"/>
      <c r="O10" s="56"/>
    </row>
    <row r="11" spans="9:15" ht="16.5" customHeight="1">
      <c r="I11" s="27" t="str">
        <f>+A29</f>
        <v>［ケース3］岩見沢産スコーンの場合 </v>
      </c>
      <c r="J11" s="28">
        <f>+C31</f>
        <v>1131.4</v>
      </c>
      <c r="K11" s="29" t="s">
        <v>15</v>
      </c>
      <c r="L11" s="28">
        <f>+C33</f>
        <v>169.71</v>
      </c>
      <c r="M11" s="29" t="s">
        <v>16</v>
      </c>
      <c r="N11" s="28">
        <f>+C34</f>
        <v>30.547800000000002</v>
      </c>
      <c r="O11" s="16" t="s">
        <v>18</v>
      </c>
    </row>
    <row r="12" spans="2:15" ht="16.5" customHeight="1">
      <c r="B12" t="s">
        <v>13</v>
      </c>
      <c r="C12" s="1">
        <f>+C9*C10</f>
        <v>22968</v>
      </c>
      <c r="E12" s="4"/>
      <c r="F12" s="4"/>
      <c r="I12" s="27" t="str">
        <f>+A36</f>
        <v>［ケース4］アメリカ産スコーンの場合  </v>
      </c>
      <c r="J12" s="28">
        <f>+C40</f>
        <v>18594.449795923105</v>
      </c>
      <c r="K12" s="29" t="s">
        <v>15</v>
      </c>
      <c r="L12" s="28">
        <f>+C42</f>
        <v>2789.1674693884656</v>
      </c>
      <c r="M12" s="29" t="s">
        <v>16</v>
      </c>
      <c r="N12" s="28">
        <f>+C43</f>
        <v>79.6228010327312</v>
      </c>
      <c r="O12" s="16" t="s">
        <v>18</v>
      </c>
    </row>
    <row r="13" spans="2:15" ht="16.5" customHeight="1">
      <c r="B13" t="s">
        <v>9</v>
      </c>
      <c r="C13" s="1">
        <f>+C12*E$47/1000</f>
        <v>4134.24</v>
      </c>
      <c r="I13" s="23" t="s">
        <v>58</v>
      </c>
      <c r="J13" s="24">
        <f>+J12/J$11</f>
        <v>16.43490347880776</v>
      </c>
      <c r="K13" s="25" t="s">
        <v>14</v>
      </c>
      <c r="L13" s="24">
        <f>+L12/L$11</f>
        <v>16.43490347880776</v>
      </c>
      <c r="M13" s="25" t="s">
        <v>14</v>
      </c>
      <c r="N13" s="24">
        <f>+N12/N$11</f>
        <v>2.606498701468885</v>
      </c>
      <c r="O13" s="50" t="s">
        <v>14</v>
      </c>
    </row>
    <row r="14" ht="16.5" customHeight="1">
      <c r="I14" t="s">
        <v>66</v>
      </c>
    </row>
    <row r="15" spans="1:9" ht="16.5" customHeight="1">
      <c r="A15" t="s">
        <v>57</v>
      </c>
      <c r="E15" s="13" t="s">
        <v>35</v>
      </c>
      <c r="F15" t="s">
        <v>36</v>
      </c>
      <c r="G15" s="13" t="s">
        <v>38</v>
      </c>
      <c r="I15" t="s">
        <v>60</v>
      </c>
    </row>
    <row r="16" spans="5:15" ht="16.5" customHeight="1">
      <c r="E16" s="3" t="s">
        <v>34</v>
      </c>
      <c r="F16" s="3" t="s">
        <v>37</v>
      </c>
      <c r="G16" s="13" t="s">
        <v>39</v>
      </c>
      <c r="I16" s="30" t="s">
        <v>61</v>
      </c>
      <c r="J16" s="16"/>
      <c r="K16" s="17"/>
      <c r="L16" s="16"/>
      <c r="M16" s="17"/>
      <c r="N16" s="16"/>
      <c r="O16" s="17"/>
    </row>
    <row r="17" spans="5:9" ht="16.5" customHeight="1">
      <c r="E17" s="3" t="s">
        <v>21</v>
      </c>
      <c r="F17" s="3" t="s">
        <v>22</v>
      </c>
      <c r="G17" s="3" t="s">
        <v>21</v>
      </c>
      <c r="I17" s="58"/>
    </row>
    <row r="18" spans="2:7" ht="16.5" customHeight="1">
      <c r="B18" t="s">
        <v>0</v>
      </c>
      <c r="C18">
        <f>+C5</f>
        <v>120</v>
      </c>
      <c r="D18" t="s">
        <v>10</v>
      </c>
      <c r="F18" s="4"/>
      <c r="G18" s="4"/>
    </row>
    <row r="19" spans="2:8" ht="16.5" customHeight="1">
      <c r="B19" t="s">
        <v>1</v>
      </c>
      <c r="C19" s="4">
        <f>+SUM(E19:G19)</f>
        <v>18227.933795923105</v>
      </c>
      <c r="D19" t="s">
        <v>2</v>
      </c>
      <c r="E19" s="19">
        <v>1559.1137959231032</v>
      </c>
      <c r="F19" s="4">
        <v>16593.920000000002</v>
      </c>
      <c r="G19" s="4">
        <v>74.9</v>
      </c>
      <c r="H19" s="18"/>
    </row>
    <row r="20" ht="16.5" customHeight="1"/>
    <row r="21" spans="2:7" ht="16.5" customHeight="1">
      <c r="B21" t="s">
        <v>11</v>
      </c>
      <c r="C21" s="1">
        <f>+SUM(E21:G21)</f>
        <v>2187352.0555107724</v>
      </c>
      <c r="D21" s="5"/>
      <c r="E21" s="4">
        <f>+$C$5*E19</f>
        <v>187093.6555107724</v>
      </c>
      <c r="F21" s="4">
        <f>+$C$5*F19</f>
        <v>1991270.4000000001</v>
      </c>
      <c r="G21" s="4">
        <f>+$C$5*G19</f>
        <v>8988</v>
      </c>
    </row>
    <row r="22" spans="2:7" ht="16.5" customHeight="1">
      <c r="B22" t="s">
        <v>9</v>
      </c>
      <c r="C22" s="1">
        <f>+SUM(E22:G22)</f>
        <v>29014.290220430896</v>
      </c>
      <c r="E22" s="2">
        <f>+E21*E48/1000</f>
        <v>7483.746220430896</v>
      </c>
      <c r="F22" s="2">
        <f>+F21*E49/1000</f>
        <v>19912.704</v>
      </c>
      <c r="G22" s="2">
        <f>+G21*E47/1000</f>
        <v>1617.84</v>
      </c>
    </row>
    <row r="23" spans="3:7" ht="16.5" customHeight="1">
      <c r="C23" s="1"/>
      <c r="E23" s="2"/>
      <c r="F23" s="2"/>
      <c r="G23" s="2"/>
    </row>
    <row r="24" ht="13.5">
      <c r="A24" s="57" t="s">
        <v>65</v>
      </c>
    </row>
    <row r="25" ht="13.5">
      <c r="A25" s="57"/>
    </row>
    <row r="26" spans="2:4" ht="13.5">
      <c r="B26" t="s">
        <v>0</v>
      </c>
      <c r="C26">
        <v>0.15</v>
      </c>
      <c r="D26" t="s">
        <v>23</v>
      </c>
    </row>
    <row r="27" spans="2:3" ht="13.5">
      <c r="B27" t="s">
        <v>24</v>
      </c>
      <c r="C27" t="s">
        <v>33</v>
      </c>
    </row>
    <row r="29" spans="1:8" ht="16.5" customHeight="1">
      <c r="A29" t="s">
        <v>70</v>
      </c>
      <c r="E29" s="13"/>
      <c r="G29" s="13"/>
      <c r="H29" s="13"/>
    </row>
    <row r="30" spans="2:15" ht="13.5">
      <c r="B30" t="s">
        <v>0</v>
      </c>
      <c r="C30">
        <f>+C26</f>
        <v>0.15</v>
      </c>
      <c r="D30" t="s">
        <v>10</v>
      </c>
      <c r="F30" s="4"/>
      <c r="G30" s="4"/>
      <c r="H30" s="4"/>
      <c r="I30" s="12"/>
      <c r="J30" s="12"/>
      <c r="K30" s="12"/>
      <c r="L30" s="12"/>
      <c r="M30" s="12"/>
      <c r="N30" s="12"/>
      <c r="O30" s="12"/>
    </row>
    <row r="31" spans="2:8" ht="13.5">
      <c r="B31" t="s">
        <v>1</v>
      </c>
      <c r="C31" s="4">
        <v>1131.4</v>
      </c>
      <c r="D31" t="s">
        <v>2</v>
      </c>
      <c r="F31" s="4"/>
      <c r="G31" s="4"/>
      <c r="H31" s="4"/>
    </row>
    <row r="33" spans="2:8" ht="13.5">
      <c r="B33" t="s">
        <v>11</v>
      </c>
      <c r="C33" s="1">
        <f>+C30*C31</f>
        <v>169.71</v>
      </c>
      <c r="D33" s="5"/>
      <c r="E33" s="4"/>
      <c r="F33" s="4"/>
      <c r="G33" s="4"/>
      <c r="H33" s="4"/>
    </row>
    <row r="34" spans="2:8" ht="13.5">
      <c r="B34" t="s">
        <v>9</v>
      </c>
      <c r="C34" s="1">
        <f>+C33*E$47/1000</f>
        <v>30.547800000000002</v>
      </c>
      <c r="E34" s="2"/>
      <c r="F34" s="2"/>
      <c r="G34" s="2"/>
      <c r="H34" s="2"/>
    </row>
    <row r="35" spans="3:8" ht="13.5">
      <c r="C35" s="1"/>
      <c r="E35" s="2"/>
      <c r="F35" s="2"/>
      <c r="G35" s="2"/>
      <c r="H35" s="2"/>
    </row>
    <row r="36" spans="1:7" ht="16.5" customHeight="1">
      <c r="A36" t="s">
        <v>71</v>
      </c>
      <c r="E36" s="13" t="s">
        <v>35</v>
      </c>
      <c r="F36" t="s">
        <v>36</v>
      </c>
      <c r="G36" s="13" t="s">
        <v>41</v>
      </c>
    </row>
    <row r="37" spans="5:7" ht="16.5" customHeight="1">
      <c r="E37" s="3" t="s">
        <v>34</v>
      </c>
      <c r="F37" s="3" t="s">
        <v>40</v>
      </c>
      <c r="G37" s="13" t="s">
        <v>42</v>
      </c>
    </row>
    <row r="38" spans="5:7" ht="16.5" customHeight="1">
      <c r="E38" s="3" t="s">
        <v>21</v>
      </c>
      <c r="F38" s="3" t="s">
        <v>22</v>
      </c>
      <c r="G38" s="3" t="s">
        <v>21</v>
      </c>
    </row>
    <row r="39" spans="2:7" ht="16.5" customHeight="1">
      <c r="B39" t="s">
        <v>0</v>
      </c>
      <c r="C39">
        <f>+C26</f>
        <v>0.15</v>
      </c>
      <c r="D39" t="s">
        <v>10</v>
      </c>
      <c r="F39" s="4"/>
      <c r="G39" s="4"/>
    </row>
    <row r="40" spans="2:8" ht="16.5" customHeight="1">
      <c r="B40" t="s">
        <v>1</v>
      </c>
      <c r="C40" s="4">
        <f>+SUM(E40:G40)</f>
        <v>18594.449795923105</v>
      </c>
      <c r="D40" t="s">
        <v>2</v>
      </c>
      <c r="E40" s="19">
        <v>1559.1137959231032</v>
      </c>
      <c r="F40" s="4">
        <v>17025.436</v>
      </c>
      <c r="G40" s="4">
        <v>9.9</v>
      </c>
      <c r="H40" s="18"/>
    </row>
    <row r="41" ht="16.5" customHeight="1"/>
    <row r="42" spans="2:7" ht="16.5" customHeight="1">
      <c r="B42" t="s">
        <v>11</v>
      </c>
      <c r="C42" s="1">
        <f>+SUM(E42:G42)</f>
        <v>2789.1674693884656</v>
      </c>
      <c r="D42" s="5"/>
      <c r="E42" s="4">
        <f>+$C$30*E40</f>
        <v>233.86706938846547</v>
      </c>
      <c r="F42" s="4">
        <f>+$C$30*F40</f>
        <v>2553.8154</v>
      </c>
      <c r="G42" s="4">
        <f>+$C$30*G40</f>
        <v>1.485</v>
      </c>
    </row>
    <row r="43" spans="2:15" ht="16.5" customHeight="1">
      <c r="B43" t="s">
        <v>9</v>
      </c>
      <c r="C43" s="1">
        <f>+SUM(E43:G43)</f>
        <v>79.6228010327312</v>
      </c>
      <c r="E43" s="2">
        <f>+E42*((E47+E48)/2)/1000</f>
        <v>25.725377632731202</v>
      </c>
      <c r="F43" s="2">
        <f>+F42*E50/1000</f>
        <v>53.630123399999995</v>
      </c>
      <c r="G43" s="2">
        <f>+G42*E47/1000</f>
        <v>0.26730000000000004</v>
      </c>
      <c r="I43" s="35"/>
      <c r="J43" s="35"/>
      <c r="K43" s="35"/>
      <c r="L43" s="35"/>
      <c r="M43" s="35"/>
      <c r="N43" s="35"/>
      <c r="O43" s="35"/>
    </row>
    <row r="44" spans="3:15" ht="16.5" customHeight="1">
      <c r="C44" s="1"/>
      <c r="E44" s="2"/>
      <c r="F44" s="2"/>
      <c r="G44" s="2"/>
      <c r="I44" s="12"/>
      <c r="J44" s="36"/>
      <c r="K44" s="36"/>
      <c r="L44" s="37"/>
      <c r="M44" s="36"/>
      <c r="N44" s="38"/>
      <c r="O44" s="36"/>
    </row>
    <row r="45" spans="9:15" ht="14.25">
      <c r="I45" s="35"/>
      <c r="J45" s="36"/>
      <c r="K45" s="35"/>
      <c r="L45" s="35"/>
      <c r="M45" s="39"/>
      <c r="N45" s="35"/>
      <c r="O45" s="39"/>
    </row>
    <row r="46" spans="2:15" ht="14.25">
      <c r="B46" s="6" t="s">
        <v>3</v>
      </c>
      <c r="C46" s="7"/>
      <c r="D46" s="7"/>
      <c r="E46" s="7"/>
      <c r="F46" s="8"/>
      <c r="I46" s="12"/>
      <c r="J46" s="39"/>
      <c r="K46" s="39"/>
      <c r="L46" s="40"/>
      <c r="M46" s="39"/>
      <c r="N46" s="40"/>
      <c r="O46" s="39"/>
    </row>
    <row r="47" spans="2:15" ht="14.25">
      <c r="B47" s="8"/>
      <c r="C47" s="8"/>
      <c r="D47" s="9" t="s">
        <v>4</v>
      </c>
      <c r="E47" s="10">
        <v>180</v>
      </c>
      <c r="F47" s="6" t="s">
        <v>5</v>
      </c>
      <c r="H47" s="2"/>
      <c r="I47" s="12"/>
      <c r="J47" s="39"/>
      <c r="K47" s="39"/>
      <c r="L47" s="40"/>
      <c r="M47" s="39"/>
      <c r="N47" s="40"/>
      <c r="O47" s="39"/>
    </row>
    <row r="48" spans="2:15" ht="14.25">
      <c r="B48" s="8"/>
      <c r="C48" s="8"/>
      <c r="D48" s="9" t="s">
        <v>6</v>
      </c>
      <c r="E48" s="10">
        <v>40</v>
      </c>
      <c r="F48" s="6" t="s">
        <v>7</v>
      </c>
      <c r="I48" s="26"/>
      <c r="J48" s="48"/>
      <c r="K48" s="17"/>
      <c r="L48" s="48"/>
      <c r="M48" s="17"/>
      <c r="N48" s="48"/>
      <c r="O48" s="17"/>
    </row>
    <row r="49" spans="2:15" ht="14.25">
      <c r="B49" s="8"/>
      <c r="C49" s="8"/>
      <c r="D49" s="9" t="s">
        <v>20</v>
      </c>
      <c r="E49" s="10">
        <v>10</v>
      </c>
      <c r="F49" s="6" t="s">
        <v>7</v>
      </c>
      <c r="H49" s="19"/>
      <c r="I49" s="26"/>
      <c r="J49" s="48"/>
      <c r="K49" s="17"/>
      <c r="L49" s="48"/>
      <c r="M49" s="17"/>
      <c r="N49" s="48"/>
      <c r="O49" s="17"/>
    </row>
    <row r="50" spans="2:15" ht="14.25">
      <c r="B50" s="8"/>
      <c r="C50" s="8"/>
      <c r="D50" s="9" t="s">
        <v>8</v>
      </c>
      <c r="E50" s="10">
        <v>21</v>
      </c>
      <c r="F50" s="6" t="s">
        <v>7</v>
      </c>
      <c r="I50" s="12"/>
      <c r="J50" s="16"/>
      <c r="K50" s="17"/>
      <c r="L50" s="16"/>
      <c r="M50" s="17"/>
      <c r="N50" s="16"/>
      <c r="O50" s="17"/>
    </row>
    <row r="51" spans="9:15" ht="14.25">
      <c r="I51" s="12"/>
      <c r="J51" s="16"/>
      <c r="K51" s="17"/>
      <c r="L51" s="16"/>
      <c r="M51" s="17"/>
      <c r="N51" s="16"/>
      <c r="O51" s="17"/>
    </row>
    <row r="52" spans="9:15" ht="14.25">
      <c r="I52" s="12"/>
      <c r="J52" s="16"/>
      <c r="K52" s="17"/>
      <c r="L52" s="16"/>
      <c r="M52" s="17"/>
      <c r="N52" s="16"/>
      <c r="O52" s="17"/>
    </row>
    <row r="53" spans="1:15" ht="14.25">
      <c r="A53" t="s">
        <v>43</v>
      </c>
      <c r="B53" t="s">
        <v>44</v>
      </c>
      <c r="D53" s="14"/>
      <c r="F53" s="15"/>
      <c r="G53" s="5"/>
      <c r="H53" s="5"/>
      <c r="I53" s="12"/>
      <c r="J53" s="16"/>
      <c r="K53" s="17"/>
      <c r="L53" s="16"/>
      <c r="M53" s="17"/>
      <c r="N53" s="16"/>
      <c r="O53" s="17"/>
    </row>
    <row r="54" spans="2:15" ht="14.25">
      <c r="B54" t="s">
        <v>45</v>
      </c>
      <c r="F54" s="2"/>
      <c r="G54" s="2"/>
      <c r="H54" s="2"/>
      <c r="I54" s="12"/>
      <c r="J54" s="16"/>
      <c r="K54" s="17"/>
      <c r="L54" s="16"/>
      <c r="M54" s="17"/>
      <c r="N54" s="16"/>
      <c r="O54" s="17"/>
    </row>
    <row r="55" spans="2:15" ht="14.25">
      <c r="B55" t="s">
        <v>51</v>
      </c>
      <c r="I55" s="12"/>
      <c r="J55" s="16"/>
      <c r="K55" s="17"/>
      <c r="L55" s="16"/>
      <c r="M55" s="17"/>
      <c r="N55" s="16"/>
      <c r="O55" s="17"/>
    </row>
    <row r="56" spans="2:15" ht="14.25">
      <c r="B56" t="s">
        <v>52</v>
      </c>
      <c r="I56" s="12"/>
      <c r="J56" s="16"/>
      <c r="K56" s="17"/>
      <c r="L56" s="16"/>
      <c r="M56" s="17"/>
      <c r="N56" s="16"/>
      <c r="O56" s="17"/>
    </row>
    <row r="57" spans="2:15" ht="14.25">
      <c r="B57" t="s">
        <v>69</v>
      </c>
      <c r="I57" s="12"/>
      <c r="J57" s="41"/>
      <c r="K57" s="41"/>
      <c r="L57" s="41"/>
      <c r="M57" s="41"/>
      <c r="N57" s="41"/>
      <c r="O57" s="41"/>
    </row>
    <row r="58" spans="2:15" ht="14.25">
      <c r="B58" t="s">
        <v>53</v>
      </c>
      <c r="I58" s="42"/>
      <c r="J58" s="40"/>
      <c r="K58" s="40"/>
      <c r="L58" s="40"/>
      <c r="M58" s="40"/>
      <c r="N58" s="27"/>
      <c r="O58" s="40"/>
    </row>
    <row r="59" spans="2:15" ht="14.25">
      <c r="B59" t="s">
        <v>68</v>
      </c>
      <c r="I59" s="35"/>
      <c r="J59" s="43"/>
      <c r="K59" s="43"/>
      <c r="L59" s="40"/>
      <c r="M59" s="43"/>
      <c r="N59" s="44"/>
      <c r="O59" s="43"/>
    </row>
    <row r="60" spans="2:15" ht="14.25">
      <c r="B60" t="s">
        <v>67</v>
      </c>
      <c r="I60" s="35"/>
      <c r="J60" s="43"/>
      <c r="K60" s="43"/>
      <c r="L60" s="40"/>
      <c r="M60" s="43"/>
      <c r="N60" s="44"/>
      <c r="O60" s="43"/>
    </row>
    <row r="61" spans="9:15" ht="14.25">
      <c r="I61" s="35"/>
      <c r="J61" s="43"/>
      <c r="K61" s="43"/>
      <c r="L61" s="40"/>
      <c r="M61" s="43"/>
      <c r="N61" s="44"/>
      <c r="O61" s="43"/>
    </row>
    <row r="62" spans="1:15" ht="14.25">
      <c r="A62" t="s">
        <v>46</v>
      </c>
      <c r="B62" t="s">
        <v>54</v>
      </c>
      <c r="D62" t="s">
        <v>55</v>
      </c>
      <c r="I62" s="12"/>
      <c r="J62" s="45"/>
      <c r="K62" s="45"/>
      <c r="L62" s="40"/>
      <c r="M62" s="45"/>
      <c r="N62" s="44"/>
      <c r="O62" s="45"/>
    </row>
    <row r="63" spans="2:15" ht="14.25">
      <c r="B63" t="s">
        <v>47</v>
      </c>
      <c r="I63" s="12"/>
      <c r="J63" s="45"/>
      <c r="K63" s="35"/>
      <c r="L63" s="35"/>
      <c r="M63" s="46"/>
      <c r="N63" s="47"/>
      <c r="O63" s="46"/>
    </row>
    <row r="64" spans="2:15" ht="14.25">
      <c r="B64" t="s">
        <v>48</v>
      </c>
      <c r="I64" s="12"/>
      <c r="J64" s="46"/>
      <c r="K64" s="46"/>
      <c r="L64" s="40"/>
      <c r="M64" s="46"/>
      <c r="N64" s="35"/>
      <c r="O64" s="46"/>
    </row>
    <row r="65" spans="2:15" ht="13.5">
      <c r="B65" t="s">
        <v>49</v>
      </c>
      <c r="I65" s="35"/>
      <c r="J65" s="35"/>
      <c r="K65" s="35"/>
      <c r="L65" s="35"/>
      <c r="M65" s="35"/>
      <c r="N65" s="35"/>
      <c r="O65" s="35"/>
    </row>
    <row r="66" spans="2:15" ht="13.5">
      <c r="B66" t="s">
        <v>50</v>
      </c>
      <c r="I66" s="35"/>
      <c r="J66" s="35"/>
      <c r="K66" s="35"/>
      <c r="L66" s="35"/>
      <c r="M66" s="35"/>
      <c r="N66" s="35"/>
      <c r="O66" s="35"/>
    </row>
    <row r="67" spans="9:15" ht="13.5">
      <c r="I67" s="35"/>
      <c r="J67" s="35"/>
      <c r="K67" s="35"/>
      <c r="L67" s="35"/>
      <c r="M67" s="35"/>
      <c r="N67" s="35"/>
      <c r="O67" s="35"/>
    </row>
    <row r="68" spans="2:3" ht="13.5">
      <c r="B68" t="s">
        <v>30</v>
      </c>
      <c r="C68" t="s">
        <v>31</v>
      </c>
    </row>
    <row r="69" ht="13.5">
      <c r="B69" t="s">
        <v>32</v>
      </c>
    </row>
    <row r="70" ht="13.5">
      <c r="B70" t="s">
        <v>28</v>
      </c>
    </row>
    <row r="71" ht="13.5">
      <c r="B71" t="s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&amp;C&amp;F&amp;R&amp;D &amp;T</oddHeader>
  </headerFooter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tetsuya_nakada</dc:creator>
  <cp:keywords/>
  <dc:description/>
  <cp:lastModifiedBy>nakata2010</cp:lastModifiedBy>
  <cp:lastPrinted>2011-01-17T13:58:53Z</cp:lastPrinted>
  <dcterms:created xsi:type="dcterms:W3CDTF">2008-12-09T10:34:22Z</dcterms:created>
  <dcterms:modified xsi:type="dcterms:W3CDTF">2012-01-14T04:38:55Z</dcterms:modified>
  <cp:category/>
  <cp:version/>
  <cp:contentType/>
  <cp:contentStatus/>
</cp:coreProperties>
</file>